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/>
  <mc:AlternateContent xmlns:mc="http://schemas.openxmlformats.org/markup-compatibility/2006">
    <mc:Choice Requires="x15">
      <x15ac:absPath xmlns:x15ac="http://schemas.microsoft.com/office/spreadsheetml/2010/11/ac" url="/Users/jaromirmarusinec/Disk Google/Elektromobily/Statistika výpočty/2017/Porovnání spalovací vozidlo-elektromobil/"/>
    </mc:Choice>
  </mc:AlternateContent>
  <bookViews>
    <workbookView xWindow="8360" yWindow="2500" windowWidth="18500" windowHeight="15480" tabRatio="500"/>
  </bookViews>
  <sheets>
    <sheet name="Lis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1" l="1"/>
  <c r="F13" i="1"/>
  <c r="H13" i="1"/>
  <c r="E11" i="1"/>
  <c r="F11" i="1"/>
  <c r="H11" i="1"/>
  <c r="E14" i="1"/>
  <c r="F14" i="1"/>
  <c r="H14" i="1"/>
  <c r="E10" i="1"/>
  <c r="F10" i="1"/>
  <c r="H10" i="1"/>
  <c r="C14" i="1"/>
  <c r="G14" i="1"/>
  <c r="C13" i="1"/>
  <c r="G13" i="1"/>
  <c r="F7" i="1"/>
  <c r="H7" i="1"/>
  <c r="I7" i="1"/>
  <c r="F6" i="1"/>
  <c r="H6" i="1"/>
  <c r="I6" i="1"/>
  <c r="C11" i="1"/>
  <c r="C10" i="1"/>
  <c r="G11" i="1"/>
  <c r="G10" i="1"/>
  <c r="F4" i="1"/>
  <c r="H4" i="1"/>
  <c r="I4" i="1"/>
  <c r="H3" i="1"/>
  <c r="F3" i="1"/>
  <c r="I3" i="1"/>
</calcChain>
</file>

<file path=xl/sharedStrings.xml><?xml version="1.0" encoding="utf-8"?>
<sst xmlns="http://schemas.openxmlformats.org/spreadsheetml/2006/main" count="23" uniqueCount="19">
  <si>
    <t>Běžné spalovací vozidlo</t>
  </si>
  <si>
    <t>Pořizovací cena</t>
  </si>
  <si>
    <t>Počet km</t>
  </si>
  <si>
    <t>za energii celkem</t>
  </si>
  <si>
    <t>za servis celkem</t>
  </si>
  <si>
    <t>Celkové náklady vlastnictví</t>
  </si>
  <si>
    <t>servis Kč/10000km</t>
  </si>
  <si>
    <t>cena paliva Kč/km</t>
  </si>
  <si>
    <t>Roční  nájezd km</t>
  </si>
  <si>
    <t>Celkové náklady na vlastnictví (TCO)</t>
  </si>
  <si>
    <t>Porovnání měsíčních nákladů</t>
  </si>
  <si>
    <t>Měsíční cena paliva</t>
  </si>
  <si>
    <t>Měsíční cena servisu</t>
  </si>
  <si>
    <t>Měsíční splátky 7 let</t>
  </si>
  <si>
    <t>Měsíčně celkem Kč</t>
  </si>
  <si>
    <t>Běžný elektoromobil</t>
  </si>
  <si>
    <t>Luxusní spalovací vozidlo</t>
  </si>
  <si>
    <t>Luxusní elektromobil</t>
  </si>
  <si>
    <t>Měsíční náklady po splacení půjčky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</si>
</sst>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3" fontId="1" fillId="2" borderId="1" xfId="0" applyNumberFormat="1" applyFont="1" applyFill="1" applyBorder="1"/>
    <xf numFmtId="3" fontId="1" fillId="3" borderId="1" xfId="0" applyNumberFormat="1" applyFont="1" applyFill="1" applyBorder="1"/>
    <xf numFmtId="0" fontId="0" fillId="3" borderId="1" xfId="0" applyFill="1" applyBorder="1"/>
    <xf numFmtId="0" fontId="0" fillId="2" borderId="1" xfId="0" applyFill="1" applyBorder="1"/>
    <xf numFmtId="0" fontId="0" fillId="0" borderId="1" xfId="0" applyBorder="1" applyAlignment="1">
      <alignment horizontal="right" wrapText="1"/>
    </xf>
    <xf numFmtId="0" fontId="0" fillId="4" borderId="0" xfId="0" applyFill="1"/>
    <xf numFmtId="0" fontId="1" fillId="0" borderId="1" xfId="0" applyFont="1" applyBorder="1" applyAlignment="1">
      <alignment horizontal="left" vertical="top" wrapText="1"/>
    </xf>
    <xf numFmtId="0" fontId="0" fillId="4" borderId="1" xfId="0" applyFill="1" applyBorder="1" applyAlignment="1">
      <alignment horizontal="right" wrapText="1"/>
    </xf>
    <xf numFmtId="3" fontId="0" fillId="2" borderId="1" xfId="0" applyNumberFormat="1" applyFill="1" applyBorder="1" applyAlignment="1">
      <alignment horizontal="right" wrapText="1"/>
    </xf>
    <xf numFmtId="0" fontId="0" fillId="2" borderId="1" xfId="0" applyFill="1" applyBorder="1" applyAlignment="1">
      <alignment horizontal="right" wrapText="1"/>
    </xf>
    <xf numFmtId="3" fontId="0" fillId="3" borderId="1" xfId="0" applyNumberFormat="1" applyFill="1" applyBorder="1" applyAlignment="1">
      <alignment horizontal="right" wrapText="1"/>
    </xf>
    <xf numFmtId="0" fontId="0" fillId="3" borderId="1" xfId="0" applyFill="1" applyBorder="1" applyAlignment="1">
      <alignment horizontal="right" wrapText="1"/>
    </xf>
    <xf numFmtId="0" fontId="0" fillId="4" borderId="0" xfId="0" applyFill="1" applyBorder="1"/>
    <xf numFmtId="3" fontId="0" fillId="4" borderId="0" xfId="0" applyNumberFormat="1" applyFill="1" applyBorder="1" applyAlignment="1">
      <alignment horizontal="right"/>
    </xf>
    <xf numFmtId="4" fontId="0" fillId="4" borderId="0" xfId="0" applyNumberFormat="1" applyFill="1" applyBorder="1" applyAlignment="1">
      <alignment horizontal="right"/>
    </xf>
    <xf numFmtId="3" fontId="1" fillId="4" borderId="0" xfId="0" applyNumberFormat="1" applyFont="1" applyFill="1" applyBorder="1"/>
    <xf numFmtId="3" fontId="0" fillId="4" borderId="0" xfId="0" applyNumberFormat="1" applyFill="1" applyBorder="1" applyAlignment="1">
      <alignment horizontal="right" wrapText="1"/>
    </xf>
    <xf numFmtId="0" fontId="0" fillId="4" borderId="0" xfId="0" applyFill="1" applyBorder="1" applyAlignment="1">
      <alignment horizontal="right" wrapText="1"/>
    </xf>
  </cellXfs>
  <cellStyles count="1">
    <cellStyle name="Normální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L5" sqref="L5"/>
    </sheetView>
  </sheetViews>
  <sheetFormatPr baseColWidth="10" defaultRowHeight="16" x14ac:dyDescent="0.2"/>
  <cols>
    <col min="2" max="2" width="21.83203125" customWidth="1"/>
    <col min="3" max="3" width="9.83203125" customWidth="1"/>
    <col min="4" max="4" width="8.33203125" customWidth="1"/>
    <col min="5" max="5" width="8.5" customWidth="1"/>
    <col min="6" max="6" width="9" bestFit="1" customWidth="1"/>
    <col min="7" max="7" width="11.33203125" customWidth="1"/>
    <col min="8" max="8" width="8" bestFit="1" customWidth="1"/>
    <col min="9" max="9" width="11.33203125" customWidth="1"/>
    <col min="10" max="10" width="7" customWidth="1"/>
  </cols>
  <sheetData>
    <row r="1" spans="1:10" x14ac:dyDescent="0.2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52" customHeight="1" x14ac:dyDescent="0.2">
      <c r="A2" s="8"/>
      <c r="B2" s="9" t="s">
        <v>9</v>
      </c>
      <c r="C2" s="7" t="s">
        <v>1</v>
      </c>
      <c r="D2" s="7" t="s">
        <v>2</v>
      </c>
      <c r="E2" s="7" t="s">
        <v>7</v>
      </c>
      <c r="F2" s="7" t="s">
        <v>3</v>
      </c>
      <c r="G2" s="7" t="s">
        <v>6</v>
      </c>
      <c r="H2" s="7" t="s">
        <v>4</v>
      </c>
      <c r="I2" s="7" t="s">
        <v>5</v>
      </c>
      <c r="J2" s="8"/>
    </row>
    <row r="3" spans="1:10" x14ac:dyDescent="0.2">
      <c r="A3" s="8"/>
      <c r="B3" s="6" t="s">
        <v>0</v>
      </c>
      <c r="C3" s="1">
        <v>680000</v>
      </c>
      <c r="D3" s="1">
        <v>400000</v>
      </c>
      <c r="E3" s="2">
        <v>2.4</v>
      </c>
      <c r="F3" s="1">
        <f>D3*E3</f>
        <v>960000</v>
      </c>
      <c r="G3" s="1">
        <v>9000</v>
      </c>
      <c r="H3" s="1">
        <f>D3/10000*G3</f>
        <v>360000</v>
      </c>
      <c r="I3" s="3">
        <f>C3+F3+H3</f>
        <v>2000000</v>
      </c>
      <c r="J3" s="8"/>
    </row>
    <row r="4" spans="1:10" x14ac:dyDescent="0.2">
      <c r="A4" s="8"/>
      <c r="B4" s="5" t="s">
        <v>15</v>
      </c>
      <c r="C4" s="1">
        <v>840000</v>
      </c>
      <c r="D4" s="1">
        <v>400000</v>
      </c>
      <c r="E4" s="2">
        <v>0.3</v>
      </c>
      <c r="F4" s="1">
        <f>D4*E4</f>
        <v>120000</v>
      </c>
      <c r="G4" s="1">
        <v>1000</v>
      </c>
      <c r="H4" s="1">
        <f>D4/10000*G4</f>
        <v>40000</v>
      </c>
      <c r="I4" s="4">
        <f>C4+F4+H4</f>
        <v>1000000</v>
      </c>
      <c r="J4" s="8"/>
    </row>
    <row r="5" spans="1:10" x14ac:dyDescent="0.2">
      <c r="A5" s="15"/>
      <c r="B5" s="15"/>
      <c r="C5" s="16"/>
      <c r="D5" s="16"/>
      <c r="E5" s="17"/>
      <c r="F5" s="16"/>
      <c r="G5" s="16"/>
      <c r="H5" s="16"/>
      <c r="I5" s="18"/>
      <c r="J5" s="15"/>
    </row>
    <row r="6" spans="1:10" x14ac:dyDescent="0.2">
      <c r="A6" s="8"/>
      <c r="B6" s="6" t="s">
        <v>16</v>
      </c>
      <c r="C6" s="1">
        <v>940000</v>
      </c>
      <c r="D6" s="1">
        <v>400000</v>
      </c>
      <c r="E6" s="2">
        <v>2.4</v>
      </c>
      <c r="F6" s="1">
        <f>D6*E6</f>
        <v>960000</v>
      </c>
      <c r="G6" s="1">
        <v>15000</v>
      </c>
      <c r="H6" s="1">
        <f>D6/10000*G6</f>
        <v>600000</v>
      </c>
      <c r="I6" s="3">
        <f>C6+F6+H6</f>
        <v>2500000</v>
      </c>
      <c r="J6" s="8"/>
    </row>
    <row r="7" spans="1:10" x14ac:dyDescent="0.2">
      <c r="A7" s="8"/>
      <c r="B7" s="5" t="s">
        <v>17</v>
      </c>
      <c r="C7" s="1">
        <v>1800000</v>
      </c>
      <c r="D7" s="1">
        <v>400000</v>
      </c>
      <c r="E7" s="2">
        <v>0.3</v>
      </c>
      <c r="F7" s="1">
        <f>D7*E7</f>
        <v>120000</v>
      </c>
      <c r="G7" s="1">
        <v>2000</v>
      </c>
      <c r="H7" s="1">
        <f>D7/10000*G7</f>
        <v>80000</v>
      </c>
      <c r="I7" s="4">
        <f>C7+F7+H7</f>
        <v>2000000</v>
      </c>
      <c r="J7" s="8"/>
    </row>
    <row r="8" spans="1:10" ht="22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ht="48" x14ac:dyDescent="0.2">
      <c r="A9" s="8"/>
      <c r="B9" s="9" t="s">
        <v>10</v>
      </c>
      <c r="C9" s="7" t="s">
        <v>13</v>
      </c>
      <c r="D9" s="7" t="s">
        <v>8</v>
      </c>
      <c r="E9" s="7" t="s">
        <v>11</v>
      </c>
      <c r="F9" s="7" t="s">
        <v>12</v>
      </c>
      <c r="G9" s="7" t="s">
        <v>14</v>
      </c>
      <c r="H9" s="10" t="s">
        <v>18</v>
      </c>
      <c r="I9" s="10"/>
      <c r="J9" s="8"/>
    </row>
    <row r="10" spans="1:10" x14ac:dyDescent="0.2">
      <c r="A10" s="8"/>
      <c r="B10" s="6" t="s">
        <v>0</v>
      </c>
      <c r="C10" s="1">
        <f>C3/10/7</f>
        <v>9714.2857142857138</v>
      </c>
      <c r="D10" s="1">
        <v>17000</v>
      </c>
      <c r="E10" s="1">
        <f>E3*D10/12</f>
        <v>3400</v>
      </c>
      <c r="F10" s="1">
        <f>D10/10000*G3/12</f>
        <v>1275</v>
      </c>
      <c r="G10" s="3">
        <f>C10+E10+F10</f>
        <v>14389.285714285714</v>
      </c>
      <c r="H10" s="11">
        <f>E10+F10</f>
        <v>4675</v>
      </c>
      <c r="I10" s="11"/>
      <c r="J10" s="8"/>
    </row>
    <row r="11" spans="1:10" ht="16" customHeight="1" x14ac:dyDescent="0.2">
      <c r="A11" s="8"/>
      <c r="B11" s="5" t="s">
        <v>15</v>
      </c>
      <c r="C11" s="1">
        <f>C4/10/7</f>
        <v>12000</v>
      </c>
      <c r="D11" s="1">
        <v>17000</v>
      </c>
      <c r="E11" s="1">
        <f>E4*D11/12</f>
        <v>425</v>
      </c>
      <c r="F11" s="1">
        <f>D11/10000*G4/12</f>
        <v>141.66666666666666</v>
      </c>
      <c r="G11" s="4">
        <f>C11+E11+F11</f>
        <v>12566.666666666666</v>
      </c>
      <c r="H11" s="13">
        <f>E11+F11</f>
        <v>566.66666666666663</v>
      </c>
      <c r="I11" s="14"/>
      <c r="J11" s="8"/>
    </row>
    <row r="12" spans="1:10" ht="16" customHeight="1" x14ac:dyDescent="0.2">
      <c r="A12" s="15"/>
      <c r="B12" s="15"/>
      <c r="C12" s="16"/>
      <c r="D12" s="16"/>
      <c r="E12" s="16"/>
      <c r="F12" s="16"/>
      <c r="G12" s="18"/>
      <c r="H12" s="19"/>
      <c r="I12" s="20"/>
      <c r="J12" s="15"/>
    </row>
    <row r="13" spans="1:10" ht="16" customHeight="1" x14ac:dyDescent="0.2">
      <c r="A13" s="8"/>
      <c r="B13" s="6" t="s">
        <v>16</v>
      </c>
      <c r="C13" s="1">
        <f>C6/10/7</f>
        <v>13428.571428571429</v>
      </c>
      <c r="D13" s="1">
        <v>17000</v>
      </c>
      <c r="E13" s="1">
        <f>E6*D13/12</f>
        <v>3400</v>
      </c>
      <c r="F13" s="1">
        <f>D13/10000*G6/12</f>
        <v>2125</v>
      </c>
      <c r="G13" s="4">
        <f>C13+E13+F13</f>
        <v>18953.571428571428</v>
      </c>
      <c r="H13" s="11">
        <f t="shared" ref="H13:H14" si="0">E13+F13</f>
        <v>5525</v>
      </c>
      <c r="I13" s="12"/>
      <c r="J13" s="8"/>
    </row>
    <row r="14" spans="1:10" ht="16" customHeight="1" x14ac:dyDescent="0.2">
      <c r="A14" s="8"/>
      <c r="B14" s="5" t="s">
        <v>17</v>
      </c>
      <c r="C14" s="1">
        <f>C7/10/7</f>
        <v>25714.285714285714</v>
      </c>
      <c r="D14" s="1">
        <v>17000</v>
      </c>
      <c r="E14" s="1">
        <f>E7*D14/12</f>
        <v>425</v>
      </c>
      <c r="F14" s="1">
        <f>D14/10000*G7/12</f>
        <v>283.33333333333331</v>
      </c>
      <c r="G14" s="3">
        <f>C14+E14+F14</f>
        <v>26422.619047619046</v>
      </c>
      <c r="H14" s="13">
        <f t="shared" si="0"/>
        <v>708.33333333333326</v>
      </c>
      <c r="I14" s="14"/>
      <c r="J14" s="8"/>
    </row>
    <row r="15" spans="1:10" x14ac:dyDescent="0.2">
      <c r="A15" s="8"/>
      <c r="B15" s="8"/>
      <c r="C15" s="8"/>
      <c r="D15" s="8"/>
      <c r="E15" s="8"/>
      <c r="F15" s="8"/>
      <c r="G15" s="8"/>
      <c r="H15" s="8"/>
      <c r="I15" s="8"/>
      <c r="J15" s="8"/>
    </row>
  </sheetData>
  <mergeCells count="5">
    <mergeCell ref="H9:I9"/>
    <mergeCell ref="H10:I10"/>
    <mergeCell ref="H13:I13"/>
    <mergeCell ref="H11:I11"/>
    <mergeCell ref="H14:I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Marušinec Jaromír (3928)</dc:creator>
  <cp:lastModifiedBy>Marušinec Jaromír (3928)</cp:lastModifiedBy>
  <dcterms:created xsi:type="dcterms:W3CDTF">2017-08-28T11:49:33Z</dcterms:created>
  <dcterms:modified xsi:type="dcterms:W3CDTF">2017-08-28T15:43:54Z</dcterms:modified>
</cp:coreProperties>
</file>